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<sst xmlns="http://schemas.openxmlformats.org/spreadsheetml/2006/main" count="30" uniqueCount="21">
  <si>
    <t>Drurchmesser Äquator</t>
  </si>
  <si>
    <t>Radius Äquator</t>
  </si>
  <si>
    <t>Umfang Äquator</t>
  </si>
  <si>
    <t>Teilumfang</t>
  </si>
  <si>
    <t>Winkel</t>
  </si>
  <si>
    <t xml:space="preserve">90° - Winkel </t>
  </si>
  <si>
    <t>Bogenmaß</t>
  </si>
  <si>
    <t>Cos</t>
  </si>
  <si>
    <t>Höhe = Radius x Cos</t>
  </si>
  <si>
    <t>Radius bei Winkel (Pytagoras)</t>
  </si>
  <si>
    <t>Umfang bei Winkel</t>
  </si>
  <si>
    <t>Anzahl Segmente</t>
  </si>
  <si>
    <t>cm</t>
  </si>
  <si>
    <t>Höhe =</t>
  </si>
  <si>
    <t>Bogenberechnung</t>
  </si>
  <si>
    <t>SegmWinkel</t>
  </si>
  <si>
    <t>cos</t>
  </si>
  <si>
    <t>Höhe</t>
  </si>
  <si>
    <t>Breite</t>
  </si>
  <si>
    <t>Bogen Ende</t>
  </si>
  <si>
    <t>Bogen Mitte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</si>
</sst>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6"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Font="1" applyAlignment="1">
      <alignment wrapText="1"/>
    </xf>
    <xf numFmtId="164" fontId="1" fillId="2" borderId="1" xfId="0" applyFont="1" applyFill="1" applyBorder="1" applyAlignment="1">
      <alignment/>
    </xf>
    <xf numFmtId="164" fontId="0" fillId="0" borderId="0" xfId="0" applyNumberFormat="1" applyAlignment="1">
      <alignment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 horizontal="right"/>
    </xf>
    <xf numFmtId="165" fontId="0" fillId="0" borderId="0" xfId="0" applyNumberForma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Tabelle1!$E$11:$E$17</c:f>
              <c:numCache/>
            </c:numRef>
          </c:xVal>
          <c:yVal>
            <c:numRef>
              <c:f>Tabelle1!$G$11:$G$17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Tabelle1!$E$11:$E$17</c:f>
              <c:numCache/>
            </c:numRef>
          </c:xVal>
          <c:yVal>
            <c:numRef>
              <c:f>Tabelle1!$F$11:$F$17</c:f>
              <c:numCache/>
            </c:numRef>
          </c:yVal>
          <c:smooth val="1"/>
        </c:ser>
        <c:axId val="7045910"/>
        <c:axId val="63413191"/>
      </c:scatterChart>
      <c:valAx>
        <c:axId val="7045910"/>
        <c:scaling>
          <c:orientation val="minMax"/>
          <c:max val="500"/>
          <c:min val="0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13191"/>
        <c:crossesAt val="0"/>
        <c:crossBetween val="midCat"/>
        <c:dispUnits/>
        <c:majorUnit val="50"/>
      </c:valAx>
      <c:valAx>
        <c:axId val="63413191"/>
        <c:scaling>
          <c:orientation val="minMax"/>
          <c:max val="500"/>
          <c:min val="-50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45910"/>
        <c:crossesAt val="0"/>
        <c:crossBetween val="midCat"/>
        <c:dispUnits/>
        <c:majorUnit val="50"/>
        <c:minorUnit val="25"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Tabelle1!$D$36:$D$46</c:f>
              <c:numCache/>
            </c:numRef>
          </c:xVal>
          <c:yVal>
            <c:numRef>
              <c:f>Tabelle1!$J$36:$J$46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Tabelle1!$D$36:$D$46</c:f>
              <c:numCache/>
            </c:numRef>
          </c:xVal>
          <c:yVal>
            <c:numRef>
              <c:f>Tabelle1!$K$36:$K$46</c:f>
              <c:numCache/>
            </c:numRef>
          </c:yVal>
          <c:smooth val="1"/>
        </c:ser>
        <c:axId val="33847808"/>
        <c:axId val="36194817"/>
      </c:scatterChart>
      <c:valAx>
        <c:axId val="33847808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94817"/>
        <c:crossesAt val="0"/>
        <c:crossBetween val="midCat"/>
        <c:dispUnits/>
        <c:majorUnit val="50"/>
        <c:minorUnit val="25"/>
      </c:valAx>
      <c:valAx>
        <c:axId val="36194817"/>
        <c:scaling>
          <c:orientation val="minMax"/>
          <c:max val="200"/>
          <c:min val="-20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47808"/>
        <c:crossesAt val="0"/>
        <c:crossBetween val="midCat"/>
        <c:dispUnits/>
        <c:majorUnit val="50"/>
        <c:minorUnit val="25"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image" Target="../media/image2.emf" /><Relationship Id="rId4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19050</xdr:rowOff>
    </xdr:from>
    <xdr:to>
      <xdr:col>1</xdr:col>
      <xdr:colOff>628650</xdr:colOff>
      <xdr:row>16</xdr:row>
      <xdr:rowOff>142875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43100"/>
          <a:ext cx="1485900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733425</xdr:colOff>
      <xdr:row>10</xdr:row>
      <xdr:rowOff>9525</xdr:rowOff>
    </xdr:from>
    <xdr:to>
      <xdr:col>1</xdr:col>
      <xdr:colOff>276225</xdr:colOff>
      <xdr:row>17</xdr:row>
      <xdr:rowOff>28575</xdr:rowOff>
    </xdr:to>
    <xdr:sp>
      <xdr:nvSpPr>
        <xdr:cNvPr id="2" name="Rectangle 4"/>
        <xdr:cNvSpPr>
          <a:spLocks/>
        </xdr:cNvSpPr>
      </xdr:nvSpPr>
      <xdr:spPr>
        <a:xfrm>
          <a:off x="733425" y="1933575"/>
          <a:ext cx="419100" cy="1152525"/>
        </a:xfrm>
        <a:prstGeom prst="rect">
          <a:avLst/>
        </a:prstGeom>
        <a:noFill/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17</xdr:row>
      <xdr:rowOff>28575</xdr:rowOff>
    </xdr:from>
    <xdr:to>
      <xdr:col>1</xdr:col>
      <xdr:colOff>161925</xdr:colOff>
      <xdr:row>30</xdr:row>
      <xdr:rowOff>66675</xdr:rowOff>
    </xdr:to>
    <xdr:sp>
      <xdr:nvSpPr>
        <xdr:cNvPr id="3" name="Line 5"/>
        <xdr:cNvSpPr>
          <a:spLocks/>
        </xdr:cNvSpPr>
      </xdr:nvSpPr>
      <xdr:spPr>
        <a:xfrm>
          <a:off x="1028700" y="3086100"/>
          <a:ext cx="9525" cy="2143125"/>
        </a:xfrm>
        <a:prstGeom prst="line">
          <a:avLst/>
        </a:prstGeom>
        <a:noFill/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28</xdr:row>
      <xdr:rowOff>76200</xdr:rowOff>
    </xdr:from>
    <xdr:to>
      <xdr:col>3</xdr:col>
      <xdr:colOff>495300</xdr:colOff>
      <xdr:row>31</xdr:row>
      <xdr:rowOff>9525</xdr:rowOff>
    </xdr:to>
    <xdr:sp>
      <xdr:nvSpPr>
        <xdr:cNvPr id="4" name="AutoShape 6"/>
        <xdr:cNvSpPr>
          <a:spLocks/>
        </xdr:cNvSpPr>
      </xdr:nvSpPr>
      <xdr:spPr>
        <a:xfrm>
          <a:off x="1038225" y="4914900"/>
          <a:ext cx="1876425" cy="419100"/>
        </a:xfrm>
        <a:prstGeom prst="rightArrow">
          <a:avLst>
            <a:gd name="adj1" fmla="val 25000"/>
            <a:gd name="adj2" fmla="val -25000"/>
          </a:avLst>
        </a:prstGeom>
        <a:noFill/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752475</xdr:colOff>
      <xdr:row>8</xdr:row>
      <xdr:rowOff>47625</xdr:rowOff>
    </xdr:from>
    <xdr:to>
      <xdr:col>9</xdr:col>
      <xdr:colOff>485775</xdr:colOff>
      <xdr:row>60</xdr:row>
      <xdr:rowOff>28575</xdr:rowOff>
    </xdr:to>
    <xdr:graphicFrame>
      <xdr:nvGraphicFramePr>
        <xdr:cNvPr id="5" name="Chart 5"/>
        <xdr:cNvGraphicFramePr/>
      </xdr:nvGraphicFramePr>
      <xdr:xfrm>
        <a:off x="3171825" y="1647825"/>
        <a:ext cx="4362450" cy="840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142875</xdr:colOff>
      <xdr:row>10</xdr:row>
      <xdr:rowOff>161925</xdr:rowOff>
    </xdr:from>
    <xdr:to>
      <xdr:col>13</xdr:col>
      <xdr:colOff>142875</xdr:colOff>
      <xdr:row>25</xdr:row>
      <xdr:rowOff>161925</xdr:rowOff>
    </xdr:to>
    <xdr:pic>
      <xdr:nvPicPr>
        <xdr:cNvPr id="6" name="Grafi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91375" y="2085975"/>
          <a:ext cx="3086100" cy="2428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314325</xdr:colOff>
      <xdr:row>22</xdr:row>
      <xdr:rowOff>114300</xdr:rowOff>
    </xdr:from>
    <xdr:to>
      <xdr:col>9</xdr:col>
      <xdr:colOff>523875</xdr:colOff>
      <xdr:row>44</xdr:row>
      <xdr:rowOff>133350</xdr:rowOff>
    </xdr:to>
    <xdr:graphicFrame>
      <xdr:nvGraphicFramePr>
        <xdr:cNvPr id="7" name="Chart 7"/>
        <xdr:cNvGraphicFramePr/>
      </xdr:nvGraphicFramePr>
      <xdr:xfrm>
        <a:off x="6591300" y="3981450"/>
        <a:ext cx="981075" cy="3581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 topLeftCell="A2">
      <selection activeCell="B5" sqref="B5"/>
    </sheetView>
  </sheetViews>
  <sheetFormatPr defaultColWidth="12.57421875" defaultRowHeight="12.75"/>
  <cols>
    <col min="1" max="1" width="13.140625" style="0" customWidth="1"/>
    <col min="2" max="16384" width="11.57421875" style="0" customWidth="1"/>
  </cols>
  <sheetData>
    <row r="1" spans="1:13" ht="36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3</v>
      </c>
    </row>
    <row r="2" spans="1:13" ht="12.75">
      <c r="A2" s="2">
        <v>400</v>
      </c>
      <c r="B2" s="3">
        <f>A2/2</f>
        <v>200</v>
      </c>
      <c r="C2" s="3">
        <f>A2*PI()</f>
        <v>1256.6370614359173</v>
      </c>
      <c r="D2" s="3">
        <f>C2/L2</f>
        <v>78.53981633974483</v>
      </c>
      <c r="E2" s="2">
        <v>0</v>
      </c>
      <c r="F2" s="3">
        <f>90-E2</f>
        <v>90</v>
      </c>
      <c r="G2" s="3">
        <f>RADIANS(F2)</f>
        <v>1.5707963267948966</v>
      </c>
      <c r="H2" s="3">
        <f>COS(G2)</f>
        <v>6.123233995736766E-17</v>
      </c>
      <c r="I2" s="3">
        <f>B2*H2</f>
        <v>1.2246467991473532E-14</v>
      </c>
      <c r="J2" s="3">
        <f>SQRT(POWER(B2,2)-POWER(I2,2))</f>
        <v>200</v>
      </c>
      <c r="K2" s="3">
        <f>J2*2*PI()</f>
        <v>1256.6370614359173</v>
      </c>
      <c r="L2" s="2">
        <v>16</v>
      </c>
      <c r="M2" s="3">
        <f>K2/L2</f>
        <v>78.53981633974483</v>
      </c>
    </row>
    <row r="3" spans="1:13" ht="12.75">
      <c r="A3" s="4">
        <f>A2</f>
        <v>400</v>
      </c>
      <c r="B3" s="3">
        <f>A3/2</f>
        <v>200</v>
      </c>
      <c r="C3" s="3">
        <f>A3*PI()</f>
        <v>1256.6370614359173</v>
      </c>
      <c r="D3" s="3">
        <f>C3/L3</f>
        <v>78.53981633974483</v>
      </c>
      <c r="E3" s="2">
        <v>15</v>
      </c>
      <c r="F3" s="3">
        <f>90-E3</f>
        <v>75</v>
      </c>
      <c r="G3" s="3">
        <f>RADIANS(F3)</f>
        <v>1.3089969389957472</v>
      </c>
      <c r="H3" s="3">
        <f>COS(G3)</f>
        <v>0.25881904510252074</v>
      </c>
      <c r="I3" s="3">
        <f>B3*H3</f>
        <v>51.76380902050415</v>
      </c>
      <c r="J3" s="3">
        <f>SQRT(POWER(B3,2)-POWER(I3,2))</f>
        <v>193.18516525781368</v>
      </c>
      <c r="K3" s="3">
        <f>J3*2*PI()</f>
        <v>1213.8181919129552</v>
      </c>
      <c r="L3" s="4">
        <f>L2</f>
        <v>16</v>
      </c>
      <c r="M3" s="3">
        <f>K3/L3</f>
        <v>75.8636369945597</v>
      </c>
    </row>
    <row r="4" spans="1:13" ht="12.75">
      <c r="A4" s="4">
        <f>A3</f>
        <v>400</v>
      </c>
      <c r="B4" s="3">
        <f>A4/2</f>
        <v>200</v>
      </c>
      <c r="C4" s="3">
        <f>A4*PI()</f>
        <v>1256.6370614359173</v>
      </c>
      <c r="D4" s="3">
        <f>C4/L4</f>
        <v>78.53981633974483</v>
      </c>
      <c r="E4" s="2">
        <v>30</v>
      </c>
      <c r="F4" s="3">
        <f>90-E4</f>
        <v>60</v>
      </c>
      <c r="G4" s="3">
        <f>RADIANS(F4)</f>
        <v>1.0471975511965976</v>
      </c>
      <c r="H4" s="3">
        <f>COS(G4)</f>
        <v>0.5000000000000001</v>
      </c>
      <c r="I4" s="3">
        <f>B4*H4</f>
        <v>100.00000000000003</v>
      </c>
      <c r="J4" s="3">
        <f>SQRT(POWER(B4,2)-POWER(I4,2))</f>
        <v>173.2050807568877</v>
      </c>
      <c r="K4" s="3">
        <f>J4*2*PI()</f>
        <v>1088.2796185405305</v>
      </c>
      <c r="L4" s="4">
        <f>L3</f>
        <v>16</v>
      </c>
      <c r="M4" s="3">
        <f>K4/L4</f>
        <v>68.01747615878315</v>
      </c>
    </row>
    <row r="5" spans="1:13" ht="12.75">
      <c r="A5" s="4">
        <f>A4</f>
        <v>400</v>
      </c>
      <c r="B5" s="3">
        <f>A5/2</f>
        <v>200</v>
      </c>
      <c r="C5" s="3">
        <f>A5*PI()</f>
        <v>1256.6370614359173</v>
      </c>
      <c r="D5" s="3">
        <f>C5/L5</f>
        <v>78.53981633974483</v>
      </c>
      <c r="E5" s="2">
        <v>45</v>
      </c>
      <c r="F5" s="3">
        <f>90-E5</f>
        <v>45</v>
      </c>
      <c r="G5" s="3">
        <f>RADIANS(F5)</f>
        <v>0.7853981633974483</v>
      </c>
      <c r="H5" s="3">
        <f>COS(G5)</f>
        <v>0.7071067811865476</v>
      </c>
      <c r="I5" s="3">
        <f>B5*H5</f>
        <v>141.4213562373095</v>
      </c>
      <c r="J5" s="3">
        <f>SQRT(POWER(B5,2)-POWER(I5,2))</f>
        <v>141.4213562373095</v>
      </c>
      <c r="K5" s="5">
        <f>J5*2*PI()</f>
        <v>888.5765876316732</v>
      </c>
      <c r="L5" s="4">
        <f>L4</f>
        <v>16</v>
      </c>
      <c r="M5" s="3">
        <f>K5/L5</f>
        <v>55.536036726979574</v>
      </c>
    </row>
    <row r="6" spans="1:13" ht="12.75">
      <c r="A6" s="4">
        <f>A5</f>
        <v>400</v>
      </c>
      <c r="B6" s="3">
        <f>A6/2</f>
        <v>200</v>
      </c>
      <c r="C6" s="3">
        <f>A6*PI()</f>
        <v>1256.6370614359173</v>
      </c>
      <c r="D6" s="3">
        <f>C6/L6</f>
        <v>78.53981633974483</v>
      </c>
      <c r="E6" s="2">
        <v>60</v>
      </c>
      <c r="F6" s="3">
        <f>90-E6</f>
        <v>30</v>
      </c>
      <c r="G6" s="3">
        <f>RADIANS(F6)</f>
        <v>0.5235987755982988</v>
      </c>
      <c r="H6" s="3">
        <f>COS(G6)</f>
        <v>0.8660254037844387</v>
      </c>
      <c r="I6" s="3">
        <f>B6*H6</f>
        <v>173.20508075688775</v>
      </c>
      <c r="J6" s="3">
        <f>SQRT(POWER(B6,2)-POWER(I6,2))</f>
        <v>99.99999999999996</v>
      </c>
      <c r="K6" s="3">
        <f>J6*2*PI()</f>
        <v>628.3185307179583</v>
      </c>
      <c r="L6" s="4">
        <f>L5</f>
        <v>16</v>
      </c>
      <c r="M6" s="3">
        <f>K6/L6</f>
        <v>39.269908169872394</v>
      </c>
    </row>
    <row r="7" spans="1:13" ht="12.75">
      <c r="A7" s="4">
        <f>A6</f>
        <v>400</v>
      </c>
      <c r="B7" s="3">
        <f>A7/2</f>
        <v>200</v>
      </c>
      <c r="C7" s="3">
        <f>A7*PI()</f>
        <v>1256.6370614359173</v>
      </c>
      <c r="D7" s="3">
        <f>C7/L7</f>
        <v>78.53981633974483</v>
      </c>
      <c r="E7" s="2">
        <v>75</v>
      </c>
      <c r="F7" s="3">
        <f>90-E7</f>
        <v>15</v>
      </c>
      <c r="G7" s="3">
        <f>RADIANS(F7)</f>
        <v>0.2617993877991494</v>
      </c>
      <c r="H7" s="3">
        <f>COS(G7)</f>
        <v>0.9659258262890683</v>
      </c>
      <c r="I7" s="3">
        <f>B7*H7</f>
        <v>193.18516525781365</v>
      </c>
      <c r="J7" s="3">
        <f>SQRT(POWER(B7,2)-POWER(I7,2))</f>
        <v>51.76380902050419</v>
      </c>
      <c r="K7" s="3">
        <f>J7*2*PI()</f>
        <v>325.24160428128204</v>
      </c>
      <c r="L7" s="4">
        <f>L6</f>
        <v>16</v>
      </c>
      <c r="M7" s="3">
        <f>K7/L7</f>
        <v>20.327600267580127</v>
      </c>
    </row>
    <row r="8" spans="1:13" ht="12.75">
      <c r="A8" s="4">
        <f>A7</f>
        <v>400</v>
      </c>
      <c r="B8" s="3">
        <f>A8/2</f>
        <v>200</v>
      </c>
      <c r="C8" s="3">
        <f>A8*PI()</f>
        <v>1256.6370614359173</v>
      </c>
      <c r="D8" s="3">
        <f>C8/L8</f>
        <v>78.53981633974483</v>
      </c>
      <c r="E8" s="2">
        <v>90</v>
      </c>
      <c r="F8" s="3">
        <f>90-E8</f>
        <v>0</v>
      </c>
      <c r="G8" s="3">
        <f>RADIANS(F8)</f>
        <v>0</v>
      </c>
      <c r="H8" s="3">
        <f>COS(G8)</f>
        <v>1</v>
      </c>
      <c r="I8" s="3">
        <f>B8*H8</f>
        <v>200</v>
      </c>
      <c r="J8" s="3">
        <f>SQRT(POWER(B8,2)-POWER(I8,2))</f>
        <v>0</v>
      </c>
      <c r="K8" s="3">
        <f>J8*2*PI()</f>
        <v>0</v>
      </c>
      <c r="L8" s="4">
        <f>L7</f>
        <v>16</v>
      </c>
      <c r="M8" s="3">
        <f>K8/L8</f>
        <v>0</v>
      </c>
    </row>
    <row r="11" spans="3:7" ht="12.75">
      <c r="C11" s="3">
        <f>M8</f>
        <v>0</v>
      </c>
      <c r="D11" t="s">
        <v>12</v>
      </c>
      <c r="E11">
        <v>0</v>
      </c>
      <c r="F11" s="3">
        <f>C11*-1</f>
        <v>0</v>
      </c>
      <c r="G11" s="3">
        <f>M8/2</f>
        <v>0</v>
      </c>
    </row>
    <row r="12" spans="3:7" ht="12.75">
      <c r="C12" s="3">
        <f>M7</f>
        <v>20.327600267580127</v>
      </c>
      <c r="D12" t="s">
        <v>12</v>
      </c>
      <c r="E12" s="3">
        <f>C19/6</f>
        <v>52.35987755982989</v>
      </c>
      <c r="F12" s="3">
        <f>G12*-1</f>
        <v>-10.163800133790064</v>
      </c>
      <c r="G12" s="3">
        <f>M7/2</f>
        <v>10.163800133790064</v>
      </c>
    </row>
    <row r="13" spans="3:7" ht="12.75">
      <c r="C13" s="3">
        <f>M6</f>
        <v>39.269908169872394</v>
      </c>
      <c r="D13" t="s">
        <v>12</v>
      </c>
      <c r="E13" s="3">
        <f>2*E12</f>
        <v>104.71975511965978</v>
      </c>
      <c r="F13" s="3">
        <f>G13*-1</f>
        <v>-19.634954084936197</v>
      </c>
      <c r="G13" s="3">
        <f>M6/2</f>
        <v>19.634954084936197</v>
      </c>
    </row>
    <row r="14" spans="3:7" ht="12.75">
      <c r="C14" s="3">
        <f>M5</f>
        <v>55.536036726979574</v>
      </c>
      <c r="D14" t="s">
        <v>12</v>
      </c>
      <c r="E14" s="3">
        <f>3*E12</f>
        <v>157.07963267948966</v>
      </c>
      <c r="F14" s="3">
        <f>G14*-1</f>
        <v>-27.768018363489787</v>
      </c>
      <c r="G14" s="3">
        <f>M5/2</f>
        <v>27.768018363489787</v>
      </c>
    </row>
    <row r="15" spans="3:7" ht="12.75">
      <c r="C15" s="3">
        <f>M4</f>
        <v>68.01747615878315</v>
      </c>
      <c r="D15" t="s">
        <v>12</v>
      </c>
      <c r="E15" s="3">
        <f>4*E12</f>
        <v>209.43951023931956</v>
      </c>
      <c r="F15" s="3">
        <f>G15*-1</f>
        <v>-34.00873807939158</v>
      </c>
      <c r="G15" s="3">
        <f>M4/2</f>
        <v>34.00873807939158</v>
      </c>
    </row>
    <row r="16" spans="3:7" ht="12.75">
      <c r="C16" s="3">
        <f>M3</f>
        <v>75.8636369945597</v>
      </c>
      <c r="D16" t="s">
        <v>12</v>
      </c>
      <c r="E16" s="3">
        <f>5*E12</f>
        <v>261.79938779914943</v>
      </c>
      <c r="F16" s="3">
        <f>G16*-1</f>
        <v>-37.93181849727985</v>
      </c>
      <c r="G16" s="3">
        <f>M3/2</f>
        <v>37.93181849727985</v>
      </c>
    </row>
    <row r="17" spans="3:7" ht="12.75">
      <c r="C17" s="3">
        <f>M2</f>
        <v>78.53981633974483</v>
      </c>
      <c r="D17" t="s">
        <v>12</v>
      </c>
      <c r="E17" s="3">
        <f>6*E12</f>
        <v>314.1592653589793</v>
      </c>
      <c r="F17" s="3">
        <f>G17*-1</f>
        <v>-39.269908169872416</v>
      </c>
      <c r="G17" s="3">
        <f>M2/2</f>
        <v>39.269908169872416</v>
      </c>
    </row>
    <row r="19" spans="2:4" ht="12.75">
      <c r="B19" s="6" t="s">
        <v>13</v>
      </c>
      <c r="C19" s="3">
        <f>C2/4</f>
        <v>314.1592653589793</v>
      </c>
      <c r="D19" t="s">
        <v>12</v>
      </c>
    </row>
    <row r="34" ht="12.75">
      <c r="A34" t="s">
        <v>14</v>
      </c>
    </row>
    <row r="35" spans="1:11" ht="12.75">
      <c r="A35" t="s">
        <v>15</v>
      </c>
      <c r="B35" t="s">
        <v>6</v>
      </c>
      <c r="C35" t="s">
        <v>16</v>
      </c>
      <c r="D35" t="s">
        <v>17</v>
      </c>
      <c r="K35" t="s">
        <v>18</v>
      </c>
    </row>
    <row r="36" spans="1:12" ht="12.75">
      <c r="A36" s="3">
        <f>(360/L2)/2</f>
        <v>11.25</v>
      </c>
      <c r="D36">
        <v>0</v>
      </c>
      <c r="J36">
        <v>0</v>
      </c>
      <c r="K36">
        <v>0</v>
      </c>
      <c r="L36" t="s">
        <v>19</v>
      </c>
    </row>
    <row r="37" spans="1:11" ht="12.75">
      <c r="A37" s="3">
        <f>(A36/10)*1</f>
        <v>1.125</v>
      </c>
      <c r="B37" s="3">
        <f>RADIANS(A37)</f>
        <v>0.019634954084936207</v>
      </c>
      <c r="C37" s="7">
        <f>COS(B37)</f>
        <v>0.9998072404820648</v>
      </c>
      <c r="D37" s="3">
        <f>B2-(B2*C37)</f>
        <v>0.03855190358703453</v>
      </c>
      <c r="J37" s="8">
        <f>K37*-1</f>
        <v>-3.9267384921260535</v>
      </c>
      <c r="K37" s="3">
        <f>SQRT(POWER(B2,2)-POWER((B2*C37),2))</f>
        <v>3.9267384921260535</v>
      </c>
    </row>
    <row r="38" spans="1:11" ht="12.75">
      <c r="A38" s="3">
        <f>(A36/10)*2</f>
        <v>2.25</v>
      </c>
      <c r="B38" s="3">
        <f>RADIANS(A38)</f>
        <v>0.039269908169872414</v>
      </c>
      <c r="C38" s="7">
        <f>COS(B38)</f>
        <v>0.9992290362407229</v>
      </c>
      <c r="D38" s="3">
        <f>B2-(B2*C38)</f>
        <v>0.15419275185541892</v>
      </c>
      <c r="J38" s="8">
        <f>K38*-1</f>
        <v>-7.8519631518139255</v>
      </c>
      <c r="K38" s="3">
        <f>SQRT(POWER(B2,2)-POWER((B2*C38),2))</f>
        <v>7.8519631518139255</v>
      </c>
    </row>
    <row r="39" spans="1:11" ht="12.75">
      <c r="A39" s="3">
        <f>(A36/10)*3</f>
        <v>3.375</v>
      </c>
      <c r="B39" s="3">
        <f>RADIANS(A39)</f>
        <v>0.05890486225480862</v>
      </c>
      <c r="C39" s="7">
        <f>COS(B39)</f>
        <v>0.9982656101847159</v>
      </c>
      <c r="D39" s="3">
        <f>B2-(B2*C39)</f>
        <v>0.3468779630568122</v>
      </c>
      <c r="J39" s="8">
        <f>K39*-1</f>
        <v>-11.774160730237497</v>
      </c>
      <c r="K39" s="3">
        <f>SQRT(POWER(B2,2)-POWER((B2*C39),2))</f>
        <v>11.774160730237497</v>
      </c>
    </row>
    <row r="40" spans="1:11" ht="12.75">
      <c r="A40" s="3">
        <f>(A36/10)*4</f>
        <v>4.5</v>
      </c>
      <c r="B40" s="3">
        <f>RADIANS(A40)</f>
        <v>0.07853981633974483</v>
      </c>
      <c r="C40" s="7">
        <f>COS(B40)</f>
        <v>0.996917333733128</v>
      </c>
      <c r="D40" s="3">
        <f>B2-(B2*C40)</f>
        <v>0.6165332533743992</v>
      </c>
      <c r="J40" s="8">
        <f>K40*-1</f>
        <v>-15.691819145568862</v>
      </c>
      <c r="K40" s="3">
        <f>SQRT(POWER(B2,2)-POWER((B2*C40),2))</f>
        <v>15.691819145568862</v>
      </c>
    </row>
    <row r="41" spans="1:11" ht="12.75">
      <c r="A41" s="3">
        <f>(A36/10)*5</f>
        <v>5.625</v>
      </c>
      <c r="B41" s="3">
        <f>RADIANS(A41)</f>
        <v>0.09817477042468103</v>
      </c>
      <c r="C41" s="7">
        <f>COS(B41)</f>
        <v>0.9951847266721969</v>
      </c>
      <c r="D41" s="9">
        <f>B2-(B2*C41)</f>
        <v>0.9630546655606054</v>
      </c>
      <c r="J41" s="8">
        <f>K41*-1</f>
        <v>-19.603428065911984</v>
      </c>
      <c r="K41" s="3">
        <f>SQRT(POWER(B2,2)-POWER((B2*C41),2))</f>
        <v>19.603428065911984</v>
      </c>
    </row>
    <row r="42" spans="1:11" ht="12.75">
      <c r="A42" s="3">
        <f>(A36/10)*6</f>
        <v>6.75</v>
      </c>
      <c r="B42" s="3">
        <f>RADIANS(A42)</f>
        <v>0.11780972450961724</v>
      </c>
      <c r="C42" s="7">
        <f>COS(B42)</f>
        <v>0.9930684569549263</v>
      </c>
      <c r="D42" s="3">
        <f>B2-(B2*C42)</f>
        <v>1.3863086090147476</v>
      </c>
      <c r="J42" s="8">
        <f>K42*-1</f>
        <v>-23.507479491567587</v>
      </c>
      <c r="K42" s="3">
        <f>SQRT(POWER(B2,2)-POWER((B2*C42),2))</f>
        <v>23.507479491567587</v>
      </c>
    </row>
    <row r="43" spans="1:11" ht="12.75">
      <c r="A43" s="3">
        <f>(A36/10)*7</f>
        <v>7.875</v>
      </c>
      <c r="B43" s="3">
        <f>RADIANS(A43)</f>
        <v>0.13744467859455345</v>
      </c>
      <c r="C43" s="7">
        <f>COS(B43)</f>
        <v>0.9905693404435773</v>
      </c>
      <c r="D43" s="3">
        <f>B2-(B2*C43)</f>
        <v>1.8861319112845365</v>
      </c>
      <c r="J43" s="8">
        <f>K43*-1</f>
        <v>-27.402468336393444</v>
      </c>
      <c r="K43" s="3">
        <f>SQRT(POWER(B2,2)-POWER((B2*C43),2))</f>
        <v>27.402468336393444</v>
      </c>
    </row>
    <row r="44" spans="1:11" ht="12.75">
      <c r="A44" s="3">
        <f>(A36/10)*8</f>
        <v>9</v>
      </c>
      <c r="B44" s="3">
        <f>RADIANS(A44)</f>
        <v>0.15707963267948966</v>
      </c>
      <c r="C44" s="7">
        <f>COS(B44)</f>
        <v>0.9876883405951378</v>
      </c>
      <c r="D44" s="3">
        <f>B2-(B2*C44)</f>
        <v>2.4623318809724424</v>
      </c>
      <c r="J44" s="8">
        <f>K44*-1</f>
        <v>-31.286893008046107</v>
      </c>
      <c r="K44" s="3">
        <f>SQRT(POWER(B2,2)-POWER((B2*C44),2))</f>
        <v>31.286893008046107</v>
      </c>
    </row>
    <row r="45" spans="1:11" ht="12.75">
      <c r="A45" s="3">
        <f>(A36/10)*9</f>
        <v>10.125</v>
      </c>
      <c r="B45" s="3">
        <f>RADIANS(A45)</f>
        <v>0.17671458676442586</v>
      </c>
      <c r="C45" s="7">
        <f>COS(B45)</f>
        <v>0.9844265680898916</v>
      </c>
      <c r="D45" s="3">
        <f>B2-(B2*C45)</f>
        <v>3.114686382021688</v>
      </c>
      <c r="J45" s="8">
        <f>K45*-1</f>
        <v>-35.159255986871045</v>
      </c>
      <c r="K45" s="3">
        <f>SQRT(POWER(B2,2)-POWER((B2*C45),2))</f>
        <v>35.159255986871045</v>
      </c>
    </row>
    <row r="46" spans="1:12" ht="12.75">
      <c r="A46" s="3">
        <f>(A36/10)*10</f>
        <v>11.25</v>
      </c>
      <c r="B46" s="3">
        <f>RADIANS(A46)</f>
        <v>0.19634954084936207</v>
      </c>
      <c r="C46" s="7">
        <f>COS(B46)</f>
        <v>0.9807852804032304</v>
      </c>
      <c r="D46" s="9">
        <f>B2-(B2*C46)</f>
        <v>3.8429439193538997</v>
      </c>
      <c r="J46" s="8">
        <f>K46*-1</f>
        <v>-39.018064403225566</v>
      </c>
      <c r="K46" s="3">
        <f>SQRT(POWER(B2,2)-POWER((B2*C46),2))</f>
        <v>39.018064403225566</v>
      </c>
      <c r="L46" t="s">
        <v>20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Erich Honnecker</cp:lastModifiedBy>
  <dcterms:modified xsi:type="dcterms:W3CDTF">2011-11-29T07:55:19Z</dcterms:modified>
  <cp:category/>
  <cp:version/>
  <cp:contentType/>
  <cp:contentStatus/>
  <cp:revision>12</cp:revision>
</cp:coreProperties>
</file>